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Доходы" sheetId="1" r:id="rId1"/>
  </sheets>
  <definedNames>
    <definedName name="_xlnm._FilterDatabase" localSheetId="0" hidden="1">Доходы!$A$9:$J$62</definedName>
    <definedName name="_xlnm.Print_Titles" localSheetId="0">Доходы!$8:$9</definedName>
    <definedName name="_xlnm.Print_Area" localSheetId="0">Доходы!$A$1:$E$62</definedName>
  </definedNames>
  <calcPr calcId="125725"/>
</workbook>
</file>

<file path=xl/calcChain.xml><?xml version="1.0" encoding="utf-8"?>
<calcChain xmlns="http://schemas.openxmlformats.org/spreadsheetml/2006/main">
  <c r="C11" i="1"/>
  <c r="C10" s="1"/>
  <c r="D10"/>
  <c r="D56"/>
  <c r="E61"/>
  <c r="D61"/>
  <c r="C61"/>
  <c r="D59"/>
  <c r="C59"/>
  <c r="D26"/>
  <c r="C26"/>
  <c r="D18"/>
  <c r="C19"/>
  <c r="C18" s="1"/>
  <c r="C37"/>
  <c r="C36" s="1"/>
  <c r="D37"/>
  <c r="D36" s="1"/>
  <c r="D35" s="1"/>
  <c r="E38"/>
  <c r="E37" l="1"/>
  <c r="E36"/>
  <c r="C35"/>
  <c r="E35" s="1"/>
  <c r="E58"/>
  <c r="E55"/>
  <c r="E53"/>
  <c r="E50"/>
  <c r="E48"/>
  <c r="E46"/>
  <c r="D42"/>
  <c r="D41" s="1"/>
  <c r="E59"/>
  <c r="D57"/>
  <c r="C57"/>
  <c r="C56" s="1"/>
  <c r="D54"/>
  <c r="C54"/>
  <c r="E54" s="1"/>
  <c r="D52"/>
  <c r="D51" s="1"/>
  <c r="C52"/>
  <c r="C51" s="1"/>
  <c r="D49"/>
  <c r="C49"/>
  <c r="E49" s="1"/>
  <c r="D47"/>
  <c r="C47"/>
  <c r="D45"/>
  <c r="D44" s="1"/>
  <c r="C45"/>
  <c r="C42"/>
  <c r="C41" s="1"/>
  <c r="E43"/>
  <c r="E45" l="1"/>
  <c r="C44"/>
  <c r="E52"/>
  <c r="E57"/>
  <c r="D33"/>
  <c r="D31"/>
  <c r="E25"/>
  <c r="D24"/>
  <c r="C24"/>
  <c r="D19"/>
  <c r="E20"/>
  <c r="D13"/>
  <c r="D12" s="1"/>
  <c r="C13"/>
  <c r="C12" s="1"/>
  <c r="E42"/>
  <c r="E34"/>
  <c r="C33"/>
  <c r="E32"/>
  <c r="C31"/>
  <c r="E28"/>
  <c r="E17"/>
  <c r="E16"/>
  <c r="E15"/>
  <c r="E14"/>
  <c r="E56" l="1"/>
  <c r="E51"/>
  <c r="D40"/>
  <c r="D39" s="1"/>
  <c r="C40"/>
  <c r="C39" s="1"/>
  <c r="E44"/>
  <c r="C23"/>
  <c r="C30"/>
  <c r="C29" s="1"/>
  <c r="D30"/>
  <c r="D29" s="1"/>
  <c r="D23"/>
  <c r="D11" s="1"/>
  <c r="E19"/>
  <c r="E27"/>
  <c r="E24"/>
  <c r="E26"/>
  <c r="E33"/>
  <c r="E31"/>
  <c r="E13"/>
  <c r="E23" l="1"/>
  <c r="E18"/>
  <c r="E41"/>
  <c r="E30"/>
  <c r="E12"/>
  <c r="E29" l="1"/>
  <c r="E39"/>
  <c r="E40"/>
  <c r="E11" l="1"/>
  <c r="E10"/>
</calcChain>
</file>

<file path=xl/sharedStrings.xml><?xml version="1.0" encoding="utf-8"?>
<sst xmlns="http://schemas.openxmlformats.org/spreadsheetml/2006/main" count="119" uniqueCount="118">
  <si>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</si>
  <si>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</si>
  <si>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</si>
  <si>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</si>
  <si>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</si>
  <si>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</si>
  <si>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</si>
  <si>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</si>
  <si>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</si>
  <si>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</si>
  <si>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</si>
  <si>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</si>
  <si>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</si>
  <si>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</si>
  <si>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</si>
  <si>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</si>
  <si>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</si>
  <si>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</si>
  <si>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</si>
  <si>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</si>
  <si>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</si>
  <si>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</si>
  <si>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</si>
  <si>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</si>
  <si>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</si>
  <si>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</si>
  <si>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</si>
  <si>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</si>
  <si>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</si>
  <si>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</si>
  <si>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</si>
  <si>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</si>
  <si>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</si>
  <si>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</si>
  <si>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</si>
  <si>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</si>
  <si>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</si>
  <si>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</si>
  <si>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</si>
  <si>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</si>
  <si>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</si>
  <si>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>1 13 02000 00 0000 130</t>
  </si>
  <si>
    <t>Доходы от компенсации затрат государства</t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</si>
  <si>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</si>
  <si>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</si>
  <si>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</si>
  <si>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</si>
  <si>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</si>
  <si>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</si>
  <si>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</si>
  <si>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</si>
  <si>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</si>
  <si>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</si>
  <si>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</si>
  <si>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</si>
  <si>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2 02 49999 00 0000 150</t>
  </si>
  <si>
    <t xml:space="preserve">  2 02 40000 00 0000 150</t>
  </si>
  <si>
    <t>Приложение 1</t>
  </si>
  <si>
    <t>к решению Совета депутатов Ромодановского сельского поселения Ромодановского муниципального района Республики Мордовия "Об исполнении бюджета Ромодановского сельского поселения Ромодановского муниципального района Республики Мордовия за 2021 год"</t>
  </si>
  <si>
    <t>1 06 00000 00 0000 000</t>
  </si>
  <si>
    <t>НАЛОГ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</si>
  <si>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</si>
  <si>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</si>
  <si>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</si>
  <si>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</si>
  <si>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</si>
  <si>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</si>
  <si>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</si>
  <si>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</si>
  <si>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</si>
  <si>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</si>
  <si>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</si>
  <si>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</si>
  <si>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1 11 05025 10 0000 120</t>
  </si>
  <si>
    <t>Доходы,получаемые в виде арендной платы, а также средств от продажи права на заключение договоров аренды за земли, находящиеся в собственности сельских поселений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</si>
  <si>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</si>
  <si>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</si>
  <si>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</si>
  <si>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</si>
  <si>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1 05 03010 01 2100 110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</si>
  <si>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</si>
  <si>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</si>
  <si>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</si>
  <si>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</si>
  <si>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</si>
  <si>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1 13 02065 10 0000 130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</si>
  <si>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</si>
  <si>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</si>
  <si>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</si>
  <si>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</si>
  <si>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</si>
  <si>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</si>
  <si>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</si>
  <si>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</si>
  <si>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</si>
  <si>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</si>
  <si>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 xml:space="preserve">  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</si>
  <si>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</si>
  <si>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 2 02 25555 00 0000 150</t>
  </si>
  <si>
    <t>Субсидии бюджетам на реализацию программ формирования современной городской среды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</si>
  <si>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</si>
  <si>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</si>
  <si>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</si>
  <si>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</si>
  <si>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2 02 49999 10 0000 150</t>
  </si>
  <si>
    <t xml:space="preserve">  Прочие межбюджетные трансферты, передаваемые бюджетам сельских поселений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</si>
  <si>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</si>
  <si>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</si>
  <si>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</si>
  <si>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</si>
  <si>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2 07 05000 10 0000 150</t>
  </si>
  <si>
    <t>2 07 05030 10 0000 150</t>
  </si>
  <si>
    <t>Прочие безвозмездные поступления в бюджеты сельских поселений</t>
  </si>
  <si>
    <t>ДОХОДЫ БЮЖЕТА РОМОДАНОВСКОГО СЕЛЬСКОГО ПОСЕЛЕНИЯ РОМОДАНОВСКОГО МУНИЦИПАЛЬНОГО РАЙОНА РЕСПУБЛИКИ МОРДОВИЯ ЗА 2021 ГОД ПО КОДАМ КЛАССИФИКАЦИИ ДОХОДОВ БЮДЖЕТА</t>
  </si>
  <si>
    <t xml:space="preserve">  Прочие субсидии бюджетам сельских поселений </t>
  </si>
  <si>
    <t>Субвенции бюджетам на осуществление государственных полномочий Российской Федерации по  первичному воинскому учету на территориях, где отсутствуют военные комиссариаты</t>
  </si>
  <si>
    <t>Субвенции бюджетам сельских поселений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</si>
  <si>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от "  "     2021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</si>
</sst>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3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38" borderId="10" xfId="0" applyFont="1" applyFill="1" applyBorder="1" applyAlignment="1">
      <alignment horizontal="justify" vertical="top" wrapText="1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17" fillId="38" borderId="10" xfId="0" applyNumberFormat="1" applyFont="1" applyFill="1" applyBorder="1" applyAlignment="1">
      <alignment horizontal="justify" vertical="top" wrapText="1"/>
    </xf>
    <xf numFmtId="0" fontId="17" fillId="41" borderId="10" xfId="0" applyNumberFormat="1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0" borderId="25" xfId="157" applyNumberFormat="1" applyFont="1" applyFill="1" applyBorder="1" applyProtection="1">
      <alignment horizontal="center"/>
    </xf>
    <xf numFmtId="0" fontId="26" fillId="0" borderId="11" xfId="144" applyNumberFormat="1" applyFont="1" applyFill="1" applyAlignment="1" applyProtection="1">
      <alignment wrapText="1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62"/>
  <sheetViews>
    <sheetView tabSelected="1" view="pageBreakPreview" zoomScale="90" zoomScaleNormal="100" zoomScaleSheetLayoutView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2" sqref="C12"/>
    </sheetView>
  </sheetViews>
  <sheetFormatPr defaultColWidth="9.140625"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0" t="s">
        <v>57</v>
      </c>
      <c r="D1" s="70"/>
      <c r="E1" s="70"/>
    </row>
    <row r="2" spans="1:10" ht="15">
      <c r="A2" s="14"/>
      <c r="B2" s="1"/>
      <c r="C2" s="71" t="s">
        <v>58</v>
      </c>
      <c r="D2" s="71"/>
      <c r="E2" s="71"/>
    </row>
    <row r="3" spans="1:10" ht="27" customHeight="1">
      <c r="A3" s="14"/>
      <c r="B3" s="1"/>
      <c r="C3" s="71"/>
      <c r="D3" s="71"/>
      <c r="E3" s="71"/>
    </row>
    <row r="4" spans="1:10" ht="60.75" customHeight="1">
      <c r="A4" s="14"/>
      <c r="B4" s="1"/>
      <c r="C4" s="71"/>
      <c r="D4" s="71"/>
      <c r="E4" s="71"/>
    </row>
    <row r="5" spans="1:10" ht="32.25" customHeight="1">
      <c r="A5" s="14"/>
      <c r="B5" s="15"/>
      <c r="C5" s="72" t="s">
        <v>117</v>
      </c>
      <c r="D5" s="72"/>
      <c r="E5" s="72"/>
    </row>
    <row r="6" spans="1:10" ht="51" customHeight="1">
      <c r="A6" s="69" t="s">
        <v>113</v>
      </c>
      <c r="B6" s="69"/>
      <c r="C6" s="69"/>
      <c r="D6" s="69"/>
      <c r="E6" s="69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62" t="s">
        <v>9</v>
      </c>
      <c r="B10" s="63" t="s">
        <v>10</v>
      </c>
      <c r="C10" s="64">
        <f>C11+C39+C29+C35</f>
        <v>61788.700000000004</v>
      </c>
      <c r="D10" s="64">
        <f>D11+D39+D29+D35</f>
        <v>62726.8</v>
      </c>
      <c r="E10" s="64">
        <f t="shared" ref="E10:E12" si="0">IF(C10=0,"-",IF(C10&lt;0,"-",IF(D10&lt;0,"-",IF(D10/C10&gt;2,"в "&amp;ROUND(D10/C10,1)&amp;" раза",D10/C10*100))))</f>
        <v>101.51823877181425</v>
      </c>
      <c r="F10" s="4"/>
      <c r="G10" s="4"/>
      <c r="H10" s="4"/>
      <c r="I10" s="4"/>
      <c r="J10" s="4"/>
    </row>
    <row r="11" spans="1:10" s="5" customFormat="1" ht="14.25">
      <c r="A11" s="62" t="s">
        <v>11</v>
      </c>
      <c r="B11" s="63" t="s">
        <v>12</v>
      </c>
      <c r="C11" s="64">
        <f>C12+C23+C18</f>
        <v>11222.4</v>
      </c>
      <c r="D11" s="64">
        <f>D12+D18+D23</f>
        <v>12139.6</v>
      </c>
      <c r="E11" s="64">
        <f t="shared" si="0"/>
        <v>108.17293983461649</v>
      </c>
      <c r="F11" s="4"/>
      <c r="G11" s="4"/>
      <c r="H11" s="4"/>
      <c r="I11" s="4"/>
      <c r="J11" s="4"/>
    </row>
    <row r="12" spans="1:10" s="5" customFormat="1" ht="14.25">
      <c r="A12" s="62" t="s">
        <v>13</v>
      </c>
      <c r="B12" s="63" t="s">
        <v>14</v>
      </c>
      <c r="C12" s="64">
        <f>C13</f>
        <v>2587.5</v>
      </c>
      <c r="D12" s="64">
        <f>D13</f>
        <v>2621.8</v>
      </c>
      <c r="E12" s="64">
        <f t="shared" si="0"/>
        <v>101.3256038647343</v>
      </c>
      <c r="F12" s="4"/>
      <c r="G12" s="4"/>
      <c r="H12" s="4"/>
      <c r="I12" s="4"/>
      <c r="J12" s="4"/>
    </row>
    <row r="13" spans="1:10" s="5" customFormat="1" ht="15">
      <c r="A13" s="43" t="s">
        <v>15</v>
      </c>
      <c r="B13" s="44" t="s">
        <v>16</v>
      </c>
      <c r="C13" s="34">
        <f>C14+C15+C16+C17</f>
        <v>2587.5</v>
      </c>
      <c r="D13" s="34">
        <f>D14+D15+D16+D17</f>
        <v>2621.8</v>
      </c>
      <c r="E13" s="34">
        <f t="shared" ref="E13:E28" si="1">IF(C13=0,"-",IF(C13&lt;0,"-",IF(D13&lt;0,"-",IF(D13/C13&gt;2,"в "&amp;ROUND(D13/C13,1)&amp;" раза",D13/C13*100))))</f>
        <v>101.3256038647343</v>
      </c>
      <c r="F13" s="4"/>
      <c r="G13" s="4"/>
      <c r="H13" s="4"/>
      <c r="I13" s="4"/>
      <c r="J13" s="4"/>
    </row>
    <row r="14" spans="1:10" s="5" customFormat="1" ht="78">
      <c r="A14" s="40" t="s">
        <v>17</v>
      </c>
      <c r="B14" s="41" t="s">
        <v>40</v>
      </c>
      <c r="C14" s="42">
        <v>2466</v>
      </c>
      <c r="D14" s="42">
        <v>2557.6</v>
      </c>
      <c r="E14" s="42">
        <f t="shared" si="1"/>
        <v>103.71451743714518</v>
      </c>
      <c r="F14" s="4"/>
      <c r="G14" s="4"/>
      <c r="H14" s="4"/>
      <c r="I14" s="4"/>
      <c r="J14" s="4"/>
    </row>
    <row r="15" spans="1:10" s="5" customFormat="1" ht="120">
      <c r="A15" s="23" t="s">
        <v>18</v>
      </c>
      <c r="B15" s="24" t="s">
        <v>19</v>
      </c>
      <c r="C15" s="25">
        <v>101.4</v>
      </c>
      <c r="D15" s="25">
        <v>1.8</v>
      </c>
      <c r="E15" s="25">
        <f t="shared" si="1"/>
        <v>1.7751479289940828</v>
      </c>
      <c r="F15" s="4"/>
      <c r="G15" s="4"/>
      <c r="H15" s="4"/>
      <c r="I15" s="4"/>
      <c r="J15" s="4"/>
    </row>
    <row r="16" spans="1:10" s="5" customFormat="1" ht="45">
      <c r="A16" s="23" t="s">
        <v>20</v>
      </c>
      <c r="B16" s="24" t="s">
        <v>21</v>
      </c>
      <c r="C16" s="25">
        <v>20</v>
      </c>
      <c r="D16" s="25">
        <v>11.1</v>
      </c>
      <c r="E16" s="25">
        <f t="shared" si="1"/>
        <v>55.499999999999993</v>
      </c>
      <c r="F16" s="4"/>
      <c r="G16" s="4"/>
      <c r="H16" s="4"/>
      <c r="I16" s="4"/>
      <c r="J16" s="4"/>
    </row>
    <row r="17" spans="1:10" s="5" customFormat="1" ht="95.25" customHeight="1">
      <c r="A17" s="23" t="s">
        <v>77</v>
      </c>
      <c r="B17" s="24" t="s">
        <v>78</v>
      </c>
      <c r="C17" s="25">
        <v>0.1</v>
      </c>
      <c r="D17" s="25">
        <v>51.3</v>
      </c>
      <c r="E17" s="25" t="str">
        <f t="shared" si="1"/>
        <v>в 513 раза</v>
      </c>
      <c r="F17" s="4"/>
      <c r="G17" s="4"/>
      <c r="H17" s="4"/>
      <c r="I17" s="4"/>
      <c r="J17" s="4"/>
    </row>
    <row r="18" spans="1:10" s="5" customFormat="1" ht="14.25">
      <c r="A18" s="35" t="s">
        <v>22</v>
      </c>
      <c r="B18" s="36" t="s">
        <v>23</v>
      </c>
      <c r="C18" s="37">
        <f>C19</f>
        <v>1774.9</v>
      </c>
      <c r="D18" s="37">
        <f>D20+D21+D22</f>
        <v>2237</v>
      </c>
      <c r="E18" s="37">
        <f t="shared" si="1"/>
        <v>126.03526959265309</v>
      </c>
      <c r="F18" s="4"/>
      <c r="G18" s="4"/>
      <c r="H18" s="4"/>
      <c r="I18" s="4"/>
      <c r="J18" s="4"/>
    </row>
    <row r="19" spans="1:10" s="5" customFormat="1" ht="15">
      <c r="A19" s="43" t="s">
        <v>24</v>
      </c>
      <c r="B19" s="44" t="s">
        <v>25</v>
      </c>
      <c r="C19" s="34">
        <f>C20</f>
        <v>1774.9</v>
      </c>
      <c r="D19" s="34">
        <f>D20</f>
        <v>2174.1</v>
      </c>
      <c r="E19" s="34">
        <f t="shared" si="1"/>
        <v>122.49140796664599</v>
      </c>
      <c r="F19" s="4"/>
      <c r="G19" s="4"/>
      <c r="H19" s="4"/>
      <c r="I19" s="4"/>
      <c r="J19" s="4"/>
    </row>
    <row r="20" spans="1:10" s="5" customFormat="1" ht="47.25" customHeight="1">
      <c r="A20" s="23" t="s">
        <v>80</v>
      </c>
      <c r="B20" s="24" t="s">
        <v>81</v>
      </c>
      <c r="C20" s="25">
        <v>1774.9</v>
      </c>
      <c r="D20" s="25">
        <v>2174.1</v>
      </c>
      <c r="E20" s="25">
        <f t="shared" si="1"/>
        <v>122.49140796664599</v>
      </c>
      <c r="F20" s="4"/>
      <c r="G20" s="4"/>
      <c r="H20" s="4"/>
      <c r="I20" s="4"/>
      <c r="J20" s="4"/>
    </row>
    <row r="21" spans="1:10" s="5" customFormat="1" ht="30">
      <c r="A21" s="23" t="s">
        <v>79</v>
      </c>
      <c r="B21" s="24" t="s">
        <v>82</v>
      </c>
      <c r="C21" s="25"/>
      <c r="D21" s="25">
        <v>51.4</v>
      </c>
      <c r="E21" s="25"/>
      <c r="F21" s="4"/>
      <c r="G21" s="4"/>
      <c r="H21" s="4"/>
      <c r="I21" s="4"/>
      <c r="J21" s="4"/>
    </row>
    <row r="22" spans="1:10" s="5" customFormat="1" ht="45">
      <c r="A22" s="23" t="s">
        <v>83</v>
      </c>
      <c r="B22" s="24" t="s">
        <v>84</v>
      </c>
      <c r="C22" s="25"/>
      <c r="D22" s="25">
        <v>11.5</v>
      </c>
      <c r="E22" s="25"/>
      <c r="F22" s="4"/>
      <c r="G22" s="4"/>
      <c r="H22" s="4"/>
      <c r="I22" s="4"/>
      <c r="J22" s="4"/>
    </row>
    <row r="23" spans="1:10" s="5" customFormat="1" ht="14.25">
      <c r="A23" s="35" t="s">
        <v>59</v>
      </c>
      <c r="B23" s="36" t="s">
        <v>60</v>
      </c>
      <c r="C23" s="37">
        <f>C24+C26</f>
        <v>6860</v>
      </c>
      <c r="D23" s="37">
        <f>D24+D26</f>
        <v>7280.8</v>
      </c>
      <c r="E23" s="37">
        <f t="shared" si="1"/>
        <v>106.13411078717201</v>
      </c>
      <c r="F23" s="4"/>
      <c r="G23" s="4"/>
      <c r="H23" s="4"/>
      <c r="I23" s="4"/>
      <c r="J23" s="4"/>
    </row>
    <row r="24" spans="1:10" s="5" customFormat="1" ht="30.75" customHeight="1">
      <c r="A24" s="45" t="s">
        <v>61</v>
      </c>
      <c r="B24" s="46" t="s">
        <v>62</v>
      </c>
      <c r="C24" s="34">
        <f>C25</f>
        <v>2460</v>
      </c>
      <c r="D24" s="34">
        <f>D25</f>
        <v>2679.3</v>
      </c>
      <c r="E24" s="34">
        <f t="shared" si="1"/>
        <v>108.91463414634146</v>
      </c>
      <c r="F24" s="4"/>
      <c r="G24" s="4"/>
      <c r="H24" s="4"/>
      <c r="I24" s="4"/>
      <c r="J24" s="4"/>
    </row>
    <row r="25" spans="1:10" s="5" customFormat="1" ht="77.25" customHeight="1">
      <c r="A25" s="26" t="s">
        <v>63</v>
      </c>
      <c r="B25" s="27" t="s">
        <v>64</v>
      </c>
      <c r="C25" s="25">
        <v>2460</v>
      </c>
      <c r="D25" s="25">
        <v>2679.3</v>
      </c>
      <c r="E25" s="25">
        <f t="shared" si="1"/>
        <v>108.91463414634146</v>
      </c>
      <c r="F25" s="4"/>
      <c r="G25" s="4"/>
      <c r="H25" s="4"/>
      <c r="I25" s="4"/>
      <c r="J25" s="4"/>
    </row>
    <row r="26" spans="1:10" s="5" customFormat="1" ht="31.5" customHeight="1">
      <c r="A26" s="66" t="s">
        <v>65</v>
      </c>
      <c r="B26" s="65" t="s">
        <v>66</v>
      </c>
      <c r="C26" s="34">
        <f>C27+C28</f>
        <v>4400</v>
      </c>
      <c r="D26" s="34">
        <f>D27+D28</f>
        <v>4601.5</v>
      </c>
      <c r="E26" s="34">
        <f t="shared" si="1"/>
        <v>104.57954545454547</v>
      </c>
      <c r="F26" s="4"/>
      <c r="G26" s="4"/>
      <c r="H26" s="4"/>
      <c r="I26" s="4"/>
      <c r="J26" s="4"/>
    </row>
    <row r="27" spans="1:10" s="5" customFormat="1" ht="62.25" customHeight="1">
      <c r="A27" s="26" t="s">
        <v>69</v>
      </c>
      <c r="B27" s="27" t="s">
        <v>67</v>
      </c>
      <c r="C27" s="25">
        <v>3200</v>
      </c>
      <c r="D27" s="25">
        <v>3603.1</v>
      </c>
      <c r="E27" s="28">
        <f t="shared" si="1"/>
        <v>112.596875</v>
      </c>
      <c r="F27" s="4"/>
      <c r="G27" s="4"/>
      <c r="H27" s="4"/>
      <c r="I27" s="4"/>
      <c r="J27" s="4"/>
    </row>
    <row r="28" spans="1:10" s="5" customFormat="1" ht="65.25" customHeight="1">
      <c r="A28" s="26" t="s">
        <v>68</v>
      </c>
      <c r="B28" s="27" t="s">
        <v>70</v>
      </c>
      <c r="C28" s="25">
        <v>1200</v>
      </c>
      <c r="D28" s="25">
        <v>998.4</v>
      </c>
      <c r="E28" s="25">
        <f t="shared" si="1"/>
        <v>83.2</v>
      </c>
      <c r="F28" s="4"/>
      <c r="G28" s="4"/>
      <c r="H28" s="4"/>
      <c r="I28" s="4"/>
      <c r="J28" s="4"/>
    </row>
    <row r="29" spans="1:10" s="5" customFormat="1" ht="42.75">
      <c r="A29" s="35" t="s">
        <v>26</v>
      </c>
      <c r="B29" s="36" t="s">
        <v>27</v>
      </c>
      <c r="C29" s="37">
        <f>C30</f>
        <v>201.1</v>
      </c>
      <c r="D29" s="37">
        <f>D30</f>
        <v>209.5</v>
      </c>
      <c r="E29" s="37">
        <f t="shared" ref="E29:E38" si="2">IF(C29=0,"-",IF(C29&lt;0,"-",IF(D29&lt;0,"-",IF(D29/C29&gt;2,"в "&amp;ROUND(D29/C29,1)&amp;" раза",D29/C29*100))))</f>
        <v>104.17702635504725</v>
      </c>
      <c r="F29" s="4"/>
      <c r="G29" s="4"/>
      <c r="H29" s="4"/>
      <c r="I29" s="4"/>
      <c r="J29" s="4"/>
    </row>
    <row r="30" spans="1:10" s="5" customFormat="1" ht="88.5" customHeight="1">
      <c r="A30" s="43" t="s">
        <v>28</v>
      </c>
      <c r="B30" s="44" t="s">
        <v>29</v>
      </c>
      <c r="C30" s="34">
        <f>C31+C33</f>
        <v>201.1</v>
      </c>
      <c r="D30" s="34">
        <f>D31+D33</f>
        <v>209.5</v>
      </c>
      <c r="E30" s="34">
        <f t="shared" si="2"/>
        <v>104.17702635504725</v>
      </c>
      <c r="F30" s="4"/>
      <c r="G30" s="4"/>
      <c r="H30" s="4"/>
      <c r="I30" s="4"/>
      <c r="J30" s="4"/>
    </row>
    <row r="31" spans="1:10" s="5" customFormat="1" ht="79.5" customHeight="1">
      <c r="A31" s="38" t="s">
        <v>75</v>
      </c>
      <c r="B31" s="47" t="s">
        <v>76</v>
      </c>
      <c r="C31" s="32">
        <f>C32</f>
        <v>12.4</v>
      </c>
      <c r="D31" s="32">
        <f>D32</f>
        <v>0</v>
      </c>
      <c r="E31" s="32">
        <f t="shared" si="2"/>
        <v>0</v>
      </c>
      <c r="F31" s="4"/>
      <c r="G31" s="4"/>
      <c r="H31" s="4"/>
      <c r="I31" s="4"/>
      <c r="J31" s="4"/>
    </row>
    <row r="32" spans="1:10" s="5" customFormat="1" ht="51.75" customHeight="1">
      <c r="A32" s="23" t="s">
        <v>73</v>
      </c>
      <c r="B32" s="24" t="s">
        <v>74</v>
      </c>
      <c r="C32" s="25">
        <v>12.4</v>
      </c>
      <c r="D32" s="25"/>
      <c r="E32" s="25">
        <f t="shared" si="2"/>
        <v>0</v>
      </c>
      <c r="F32" s="4"/>
      <c r="G32" s="4"/>
      <c r="H32" s="4"/>
      <c r="I32" s="4"/>
      <c r="J32" s="4"/>
    </row>
    <row r="33" spans="1:10" s="5" customFormat="1" ht="87.75" customHeight="1">
      <c r="A33" s="38" t="s">
        <v>30</v>
      </c>
      <c r="B33" s="39" t="s">
        <v>31</v>
      </c>
      <c r="C33" s="32">
        <f>C34</f>
        <v>188.7</v>
      </c>
      <c r="D33" s="32">
        <f>D34</f>
        <v>209.5</v>
      </c>
      <c r="E33" s="32">
        <f t="shared" si="2"/>
        <v>111.02278749337573</v>
      </c>
      <c r="F33" s="4"/>
      <c r="G33" s="4"/>
      <c r="H33" s="4"/>
      <c r="I33" s="4"/>
      <c r="J33" s="4"/>
    </row>
    <row r="34" spans="1:10" s="5" customFormat="1" ht="78.75" customHeight="1">
      <c r="A34" s="23" t="s">
        <v>71</v>
      </c>
      <c r="B34" s="24" t="s">
        <v>72</v>
      </c>
      <c r="C34" s="25">
        <v>188.7</v>
      </c>
      <c r="D34" s="25">
        <v>209.5</v>
      </c>
      <c r="E34" s="25">
        <f t="shared" si="2"/>
        <v>111.02278749337573</v>
      </c>
      <c r="F34" s="4"/>
      <c r="G34" s="4"/>
      <c r="H34" s="4"/>
      <c r="I34" s="4"/>
      <c r="J34" s="4"/>
    </row>
    <row r="35" spans="1:10" s="5" customFormat="1" ht="42.75">
      <c r="A35" s="35" t="s">
        <v>32</v>
      </c>
      <c r="B35" s="36" t="s">
        <v>33</v>
      </c>
      <c r="C35" s="37">
        <f t="shared" ref="C35:D37" si="3">C36</f>
        <v>78</v>
      </c>
      <c r="D35" s="37">
        <f t="shared" si="3"/>
        <v>90.6</v>
      </c>
      <c r="E35" s="37">
        <f t="shared" si="2"/>
        <v>116.15384615384615</v>
      </c>
      <c r="F35" s="4"/>
      <c r="G35" s="4"/>
      <c r="H35" s="4"/>
      <c r="I35" s="4"/>
      <c r="J35" s="4"/>
    </row>
    <row r="36" spans="1:10" s="5" customFormat="1" ht="15">
      <c r="A36" s="43" t="s">
        <v>41</v>
      </c>
      <c r="B36" s="48" t="s">
        <v>42</v>
      </c>
      <c r="C36" s="34">
        <f t="shared" si="3"/>
        <v>78</v>
      </c>
      <c r="D36" s="34">
        <f t="shared" si="3"/>
        <v>90.6</v>
      </c>
      <c r="E36" s="34">
        <f t="shared" si="2"/>
        <v>116.15384615384615</v>
      </c>
      <c r="F36" s="4"/>
      <c r="G36" s="4"/>
      <c r="H36" s="4"/>
      <c r="I36" s="4"/>
      <c r="J36" s="4"/>
    </row>
    <row r="37" spans="1:10" s="5" customFormat="1" ht="30">
      <c r="A37" s="38" t="s">
        <v>86</v>
      </c>
      <c r="B37" s="39" t="s">
        <v>87</v>
      </c>
      <c r="C37" s="32">
        <f t="shared" si="3"/>
        <v>78</v>
      </c>
      <c r="D37" s="32">
        <f t="shared" si="3"/>
        <v>90.6</v>
      </c>
      <c r="E37" s="32">
        <f t="shared" si="2"/>
        <v>116.15384615384615</v>
      </c>
      <c r="F37" s="4"/>
      <c r="G37" s="4"/>
      <c r="H37" s="4"/>
      <c r="I37" s="4"/>
      <c r="J37" s="4"/>
    </row>
    <row r="38" spans="1:10" s="5" customFormat="1" ht="45">
      <c r="A38" s="23" t="s">
        <v>85</v>
      </c>
      <c r="B38" s="24" t="s">
        <v>88</v>
      </c>
      <c r="C38" s="25">
        <v>78</v>
      </c>
      <c r="D38" s="25">
        <v>90.6</v>
      </c>
      <c r="E38" s="25">
        <f t="shared" si="2"/>
        <v>116.15384615384615</v>
      </c>
      <c r="F38" s="4"/>
      <c r="G38" s="4"/>
      <c r="H38" s="4"/>
      <c r="I38" s="4"/>
      <c r="J38" s="4"/>
    </row>
    <row r="39" spans="1:10" s="7" customFormat="1" ht="14.25">
      <c r="A39" s="59" t="s">
        <v>34</v>
      </c>
      <c r="B39" s="60" t="s">
        <v>35</v>
      </c>
      <c r="C39" s="61">
        <f>C40</f>
        <v>50287.200000000004</v>
      </c>
      <c r="D39" s="61">
        <f>D40</f>
        <v>50287.100000000006</v>
      </c>
      <c r="E39" s="61">
        <f t="shared" ref="E39:E45" si="4">IF(C39=0,"-",IF(C39&lt;0,"-",IF(D39&lt;0,"-",IF(D39/C39&gt;2,"в "&amp;ROUND(D39/C39,1)&amp;" раза",D39/C39*100))))</f>
        <v>99.999801142238994</v>
      </c>
      <c r="F39" s="6"/>
      <c r="G39" s="6"/>
      <c r="H39" s="6"/>
      <c r="I39" s="6"/>
      <c r="J39" s="6"/>
    </row>
    <row r="40" spans="1:10" s="7" customFormat="1" ht="30">
      <c r="A40" s="55" t="s">
        <v>36</v>
      </c>
      <c r="B40" s="56" t="s">
        <v>37</v>
      </c>
      <c r="C40" s="57">
        <f>C41+C44+C51+C56</f>
        <v>50287.200000000004</v>
      </c>
      <c r="D40" s="57">
        <f>D41+D44+D51+D56</f>
        <v>50287.100000000006</v>
      </c>
      <c r="E40" s="57">
        <f t="shared" si="4"/>
        <v>99.999801142238994</v>
      </c>
      <c r="F40" s="6"/>
      <c r="G40" s="6"/>
      <c r="H40" s="6"/>
      <c r="I40" s="6"/>
      <c r="J40" s="6"/>
    </row>
    <row r="41" spans="1:10" s="7" customFormat="1" ht="28.5">
      <c r="A41" s="52" t="s">
        <v>38</v>
      </c>
      <c r="B41" s="53" t="s">
        <v>39</v>
      </c>
      <c r="C41" s="54">
        <f>C42</f>
        <v>170.5</v>
      </c>
      <c r="D41" s="54">
        <f>D42</f>
        <v>170.5</v>
      </c>
      <c r="E41" s="54">
        <f t="shared" si="4"/>
        <v>100</v>
      </c>
      <c r="F41" s="6"/>
      <c r="G41" s="6"/>
      <c r="H41" s="6"/>
      <c r="I41" s="6"/>
      <c r="J41" s="6"/>
    </row>
    <row r="42" spans="1:10" s="9" customFormat="1" ht="30">
      <c r="A42" s="31" t="s">
        <v>50</v>
      </c>
      <c r="B42" s="50" t="s">
        <v>43</v>
      </c>
      <c r="C42" s="51">
        <f>C43</f>
        <v>170.5</v>
      </c>
      <c r="D42" s="51">
        <f>D43</f>
        <v>170.5</v>
      </c>
      <c r="E42" s="51">
        <f t="shared" si="4"/>
        <v>100</v>
      </c>
      <c r="F42" s="8"/>
      <c r="G42" s="8"/>
      <c r="H42" s="8"/>
      <c r="I42" s="8"/>
      <c r="J42" s="8"/>
    </row>
    <row r="43" spans="1:10" ht="30">
      <c r="A43" s="30" t="s">
        <v>89</v>
      </c>
      <c r="B43" s="49" t="s">
        <v>90</v>
      </c>
      <c r="C43" s="29">
        <v>170.5</v>
      </c>
      <c r="D43" s="29">
        <v>170.5</v>
      </c>
      <c r="E43" s="29">
        <f t="shared" si="4"/>
        <v>100</v>
      </c>
    </row>
    <row r="44" spans="1:10" ht="30">
      <c r="A44" s="33" t="s">
        <v>51</v>
      </c>
      <c r="B44" s="58" t="s">
        <v>44</v>
      </c>
      <c r="C44" s="54">
        <f>+C45+C47+C49</f>
        <v>2868.2999999999997</v>
      </c>
      <c r="D44" s="54">
        <f>D45+D47+D49</f>
        <v>2868.2999999999997</v>
      </c>
      <c r="E44" s="54">
        <f t="shared" si="4"/>
        <v>100</v>
      </c>
    </row>
    <row r="45" spans="1:10" ht="32.25" customHeight="1">
      <c r="A45" s="31" t="s">
        <v>98</v>
      </c>
      <c r="B45" s="50" t="s">
        <v>99</v>
      </c>
      <c r="C45" s="51">
        <f>C46</f>
        <v>1708.8</v>
      </c>
      <c r="D45" s="51">
        <f>D46</f>
        <v>1708.8</v>
      </c>
      <c r="E45" s="51">
        <f t="shared" si="4"/>
        <v>100</v>
      </c>
    </row>
    <row r="46" spans="1:10" ht="30">
      <c r="A46" s="30" t="s">
        <v>96</v>
      </c>
      <c r="B46" s="49" t="s">
        <v>97</v>
      </c>
      <c r="C46" s="29">
        <v>1708.8</v>
      </c>
      <c r="D46" s="29">
        <v>1708.8</v>
      </c>
      <c r="E46" s="25">
        <f t="shared" ref="E46" si="5">IF(C46=0,"-",IF(C46&lt;0,"-",IF(D46&lt;0,"-",IF(D46/C46&gt;2,"в "&amp;ROUND(D46/C46,1)&amp;" раза",D46/C46*100))))</f>
        <v>100</v>
      </c>
    </row>
    <row r="47" spans="1:10" ht="30">
      <c r="A47" s="31" t="s">
        <v>94</v>
      </c>
      <c r="B47" s="50" t="s">
        <v>95</v>
      </c>
      <c r="C47" s="51">
        <f>C48</f>
        <v>1031.5999999999999</v>
      </c>
      <c r="D47" s="51">
        <f>D48</f>
        <v>1031.5999999999999</v>
      </c>
      <c r="E47" s="51"/>
    </row>
    <row r="48" spans="1:10" ht="30">
      <c r="A48" s="30" t="s">
        <v>92</v>
      </c>
      <c r="B48" s="49" t="s">
        <v>93</v>
      </c>
      <c r="C48" s="29">
        <v>1031.5999999999999</v>
      </c>
      <c r="D48" s="29">
        <v>1031.5999999999999</v>
      </c>
      <c r="E48" s="25">
        <f t="shared" ref="E48:E49" si="6">IF(C48=0,"-",IF(C48&lt;0,"-",IF(D48&lt;0,"-",IF(D48/C48&gt;2,"в "&amp;ROUND(D48/C48,1)&amp;" раза",D48/C48*100))))</f>
        <v>100</v>
      </c>
    </row>
    <row r="49" spans="1:10" ht="15">
      <c r="A49" s="31" t="s">
        <v>52</v>
      </c>
      <c r="B49" s="50" t="s">
        <v>45</v>
      </c>
      <c r="C49" s="51">
        <f>C50</f>
        <v>127.9</v>
      </c>
      <c r="D49" s="51">
        <f>D50</f>
        <v>127.9</v>
      </c>
      <c r="E49" s="51">
        <f t="shared" si="6"/>
        <v>100</v>
      </c>
    </row>
    <row r="50" spans="1:10" ht="15">
      <c r="A50" s="30" t="s">
        <v>91</v>
      </c>
      <c r="B50" s="49" t="s">
        <v>114</v>
      </c>
      <c r="C50" s="29">
        <v>127.9</v>
      </c>
      <c r="D50" s="29">
        <v>127.9</v>
      </c>
      <c r="E50" s="25">
        <f t="shared" ref="E50:E52" si="7">IF(C50=0,"-",IF(C50&lt;0,"-",IF(D50&lt;0,"-",IF(D50/C50&gt;2,"в "&amp;ROUND(D50/C50,1)&amp;" раза",D50/C50*100))))</f>
        <v>100</v>
      </c>
    </row>
    <row r="51" spans="1:10" ht="30">
      <c r="A51" s="33" t="s">
        <v>53</v>
      </c>
      <c r="B51" s="58" t="s">
        <v>46</v>
      </c>
      <c r="C51" s="54">
        <f>C52+C54</f>
        <v>478.6</v>
      </c>
      <c r="D51" s="54">
        <f>D52+D54</f>
        <v>478.6</v>
      </c>
      <c r="E51" s="34">
        <f t="shared" si="7"/>
        <v>100</v>
      </c>
    </row>
    <row r="52" spans="1:10" ht="27.75" customHeight="1">
      <c r="A52" s="31" t="s">
        <v>54</v>
      </c>
      <c r="B52" s="50" t="s">
        <v>47</v>
      </c>
      <c r="C52" s="51">
        <f>C53</f>
        <v>2.6</v>
      </c>
      <c r="D52" s="51">
        <f>D53</f>
        <v>2.6</v>
      </c>
      <c r="E52" s="51">
        <f t="shared" si="7"/>
        <v>100</v>
      </c>
    </row>
    <row r="53" spans="1:10" ht="29.25" customHeight="1">
      <c r="A53" s="30" t="s">
        <v>100</v>
      </c>
      <c r="B53" s="49" t="s">
        <v>103</v>
      </c>
      <c r="C53" s="29">
        <v>2.6</v>
      </c>
      <c r="D53" s="29">
        <v>2.6</v>
      </c>
      <c r="E53" s="25">
        <f t="shared" ref="E53:E54" si="8">IF(C53=0,"-",IF(C53&lt;0,"-",IF(D53&lt;0,"-",IF(D53/C53&gt;2,"в "&amp;ROUND(D53/C53,1)&amp;" раза",D53/C53*100))))</f>
        <v>100</v>
      </c>
    </row>
    <row r="54" spans="1:10" ht="60">
      <c r="A54" s="31" t="s">
        <v>102</v>
      </c>
      <c r="B54" s="50" t="s">
        <v>115</v>
      </c>
      <c r="C54" s="51">
        <f>C55</f>
        <v>476</v>
      </c>
      <c r="D54" s="51">
        <f>D55</f>
        <v>476</v>
      </c>
      <c r="E54" s="51">
        <f t="shared" si="8"/>
        <v>100</v>
      </c>
    </row>
    <row r="55" spans="1:10" s="11" customFormat="1" ht="60">
      <c r="A55" s="30" t="s">
        <v>101</v>
      </c>
      <c r="B55" s="49" t="s">
        <v>116</v>
      </c>
      <c r="C55" s="29">
        <v>476</v>
      </c>
      <c r="D55" s="29">
        <v>476</v>
      </c>
      <c r="E55" s="25">
        <f t="shared" ref="E55" si="9">IF(C55=0,"-",IF(C55&lt;0,"-",IF(D55&lt;0,"-",IF(D55/C55&gt;2,"в "&amp;ROUND(D55/C55,1)&amp;" раза",D55/C55*100))))</f>
        <v>100</v>
      </c>
      <c r="F55" s="10"/>
      <c r="G55" s="10"/>
      <c r="H55" s="10"/>
      <c r="I55" s="10"/>
      <c r="J55" s="10"/>
    </row>
    <row r="56" spans="1:10" ht="15">
      <c r="A56" s="33" t="s">
        <v>56</v>
      </c>
      <c r="B56" s="58" t="s">
        <v>48</v>
      </c>
      <c r="C56" s="54">
        <f>C57+C59+C61</f>
        <v>46769.8</v>
      </c>
      <c r="D56" s="54">
        <f>+D57+D59+D61</f>
        <v>46769.700000000004</v>
      </c>
      <c r="E56" s="34">
        <f t="shared" ref="E56" si="10">IF(C56=0,"-",IF(C56&lt;0,"-",IF(D56&lt;0,"-",IF(D56/C56&gt;2,"в "&amp;ROUND(D56/C56,1)&amp;" раза",D56/C56*100))))</f>
        <v>99.999786186812855</v>
      </c>
    </row>
    <row r="57" spans="1:10" ht="60">
      <c r="A57" s="31" t="s">
        <v>108</v>
      </c>
      <c r="B57" s="50" t="s">
        <v>109</v>
      </c>
      <c r="C57" s="51">
        <f>C58</f>
        <v>46314.5</v>
      </c>
      <c r="D57" s="51">
        <f>D58</f>
        <v>46314.400000000001</v>
      </c>
      <c r="E57" s="51">
        <f t="shared" ref="E57" si="11">IF(C57=0,"-",IF(C57&lt;0,"-",IF(D57&lt;0,"-",IF(D57/C57&gt;2,"в "&amp;ROUND(D57/C57,1)&amp;" раза",D57/C57*100))))</f>
        <v>99.999784084897826</v>
      </c>
    </row>
    <row r="58" spans="1:10" ht="75">
      <c r="A58" s="30" t="s">
        <v>106</v>
      </c>
      <c r="B58" s="49" t="s">
        <v>107</v>
      </c>
      <c r="C58" s="29">
        <v>46314.5</v>
      </c>
      <c r="D58" s="29">
        <v>46314.400000000001</v>
      </c>
      <c r="E58" s="25">
        <f t="shared" ref="E58:E59" si="12">IF(C58=0,"-",IF(C58&lt;0,"-",IF(D58&lt;0,"-",IF(D58/C58&gt;2,"в "&amp;ROUND(D58/C58,1)&amp;" раза",D58/C58*100))))</f>
        <v>99.999784084897826</v>
      </c>
    </row>
    <row r="59" spans="1:10" ht="30">
      <c r="A59" s="31" t="s">
        <v>55</v>
      </c>
      <c r="B59" s="50" t="s">
        <v>49</v>
      </c>
      <c r="C59" s="51">
        <f>C60</f>
        <v>28</v>
      </c>
      <c r="D59" s="51">
        <f>D60</f>
        <v>28</v>
      </c>
      <c r="E59" s="51">
        <f t="shared" si="12"/>
        <v>100</v>
      </c>
    </row>
    <row r="60" spans="1:10" ht="30">
      <c r="A60" s="67" t="s">
        <v>104</v>
      </c>
      <c r="B60" s="68" t="s">
        <v>105</v>
      </c>
      <c r="C60" s="29">
        <v>28</v>
      </c>
      <c r="D60" s="29">
        <v>28</v>
      </c>
      <c r="E60" s="29">
        <v>100</v>
      </c>
    </row>
    <row r="61" spans="1:10" ht="30">
      <c r="A61" s="67" t="s">
        <v>110</v>
      </c>
      <c r="B61" s="68" t="s">
        <v>112</v>
      </c>
      <c r="C61" s="29">
        <f>C62</f>
        <v>427.3</v>
      </c>
      <c r="D61" s="29">
        <f>D62</f>
        <v>427.3</v>
      </c>
      <c r="E61" s="29">
        <f>E62</f>
        <v>100</v>
      </c>
    </row>
    <row r="62" spans="1:10" ht="30">
      <c r="A62" s="67" t="s">
        <v>111</v>
      </c>
      <c r="B62" s="68" t="s">
        <v>112</v>
      </c>
      <c r="C62" s="29">
        <v>427.3</v>
      </c>
      <c r="D62" s="29">
        <v>427.3</v>
      </c>
      <c r="E62" s="29">
        <v>100</v>
      </c>
    </row>
  </sheetData>
  <autoFilter ref="A9:J62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Светлана Васильевна Грачева</cp:lastModifiedBy>
  <cp:lastPrinted>2021-04-14T12:35:51Z</cp:lastPrinted>
  <dcterms:created xsi:type="dcterms:W3CDTF">2021-04-13T11:54:42Z</dcterms:created>
  <dcterms:modified xsi:type="dcterms:W3CDTF">2022-04-01T10:08:00Z</dcterms:modified>
</cp:coreProperties>
</file>